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Ejercicios Presupuestale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11" i="1" l="1"/>
  <c r="G11" i="1"/>
  <c r="J9" i="1"/>
  <c r="J8" i="1"/>
  <c r="J11" i="1"/>
  <c r="K11" i="1" s="1"/>
  <c r="C17" i="4" l="1"/>
  <c r="K7" i="1" l="1"/>
  <c r="K9" i="1" l="1"/>
  <c r="K8" i="1" l="1"/>
  <c r="G7" i="2" l="1"/>
  <c r="C15" i="4" l="1"/>
  <c r="C8" i="4"/>
  <c r="D15" i="4" l="1"/>
  <c r="G9" i="2" l="1"/>
  <c r="G11" i="2" s="1"/>
  <c r="G13" i="2" s="1"/>
  <c r="D17" i="4" s="1"/>
  <c r="D18" i="4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<sst xmlns="http://schemas.openxmlformats.org/spreadsheetml/2006/main" count="58" uniqueCount="46">
  <si>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</si>
  <si>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</si>
  <si>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</si>
  <si>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</si>
  <si>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</si>
  <si>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</si>
  <si>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</si>
  <si>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</si>
  <si>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</si>
  <si>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</si>
  <si>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</si>
  <si>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</si>
  <si>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</si>
  <si>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</si>
  <si>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</si>
  <si>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</si>
  <si>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</si>
  <si>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</si>
  <si>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</si>
  <si>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</si>
  <si>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</si>
  <si>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</si>
  <si>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</si>
  <si>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</si>
  <si>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</si>
  <si>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</si>
  <si>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</si>
  <si>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</si>
  <si>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</si>
  <si>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</si>
  <si>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</si>
  <si>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</si>
  <si>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</si>
  <si>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</si>
  <si>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</si>
  <si>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</si>
  <si>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</si>
  <si>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TIIE + 0.85</t>
  </si>
  <si>
    <t>Deuda Pública Bruta Total al 31 de diciembre del año 2022</t>
  </si>
  <si>
    <t>Deuda Pública Bruta Total al 31 de Diciembre del año 2022</t>
  </si>
  <si>
    <t>AL 31 de Diciembre 2022</t>
  </si>
  <si>
    <t>TIIE + 0.43</t>
  </si>
  <si>
    <t>BBVA México, S.A.</t>
  </si>
  <si>
    <t>Enero- Septiembre 2023</t>
  </si>
  <si>
    <t>Deuda Pública Bruta Total  descontando la amortización de Banobras al 30 de septiembre de 2023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</si>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</sst>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view="pageBreakPreview" topLeftCell="B1" zoomScaleNormal="100" zoomScaleSheetLayoutView="100" workbookViewId="0">
      <selection activeCell="B8" sqref="B8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43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27</v>
      </c>
      <c r="D7" s="10" t="s">
        <v>37</v>
      </c>
      <c r="E7" s="11" t="s">
        <v>22</v>
      </c>
      <c r="F7" s="12" t="s">
        <v>23</v>
      </c>
      <c r="G7" s="32">
        <v>540000000</v>
      </c>
      <c r="H7" s="12" t="s">
        <v>36</v>
      </c>
      <c r="I7" s="32">
        <v>322500000</v>
      </c>
      <c r="J7" s="32">
        <f>G7-I7</f>
        <v>217500000</v>
      </c>
      <c r="K7" s="13">
        <f>J7*1/I7</f>
        <v>0.67441860465116277</v>
      </c>
    </row>
    <row r="8" spans="2:11" ht="30.75" customHeight="1" x14ac:dyDescent="0.25">
      <c r="B8" s="9" t="s">
        <v>20</v>
      </c>
      <c r="C8" s="10" t="s">
        <v>21</v>
      </c>
      <c r="D8" s="10" t="s">
        <v>24</v>
      </c>
      <c r="E8" s="11" t="s">
        <v>25</v>
      </c>
      <c r="F8" s="12" t="s">
        <v>26</v>
      </c>
      <c r="G8" s="32">
        <v>609801665.26999998</v>
      </c>
      <c r="H8" s="12" t="s">
        <v>36</v>
      </c>
      <c r="I8" s="32">
        <v>336121594.22000003</v>
      </c>
      <c r="J8" s="32">
        <f>G8-I8</f>
        <v>273680071.04999995</v>
      </c>
      <c r="K8" s="13">
        <f>J8*1/I8</f>
        <v>0.81422936150561476</v>
      </c>
    </row>
    <row r="9" spans="2:11" ht="30.75" customHeight="1" x14ac:dyDescent="0.25">
      <c r="B9" s="9" t="s">
        <v>20</v>
      </c>
      <c r="C9" s="10" t="s">
        <v>27</v>
      </c>
      <c r="D9" s="10" t="s">
        <v>28</v>
      </c>
      <c r="E9" s="11" t="s">
        <v>25</v>
      </c>
      <c r="F9" s="11" t="s">
        <v>29</v>
      </c>
      <c r="G9" s="32">
        <v>255769230</v>
      </c>
      <c r="H9" s="12" t="s">
        <v>36</v>
      </c>
      <c r="I9" s="32">
        <v>171007250</v>
      </c>
      <c r="J9" s="32">
        <f>G9-I9</f>
        <v>84761980</v>
      </c>
      <c r="K9" s="13">
        <f>J9*1/I9</f>
        <v>0.49566307861216413</v>
      </c>
    </row>
    <row r="10" spans="2:11" ht="30.75" customHeight="1" x14ac:dyDescent="0.25">
      <c r="B10" s="9" t="s">
        <v>20</v>
      </c>
      <c r="C10" s="10" t="s">
        <v>21</v>
      </c>
      <c r="D10" s="10" t="s">
        <v>41</v>
      </c>
      <c r="E10" s="11" t="s">
        <v>22</v>
      </c>
      <c r="F10" s="11" t="s">
        <v>42</v>
      </c>
      <c r="G10" s="33">
        <v>711578778</v>
      </c>
      <c r="H10" s="12" t="s">
        <v>36</v>
      </c>
      <c r="I10" s="32">
        <v>0</v>
      </c>
      <c r="J10" s="32">
        <v>0</v>
      </c>
      <c r="K10" s="13"/>
    </row>
    <row r="11" spans="2:11" ht="28.5" customHeight="1" thickBot="1" x14ac:dyDescent="0.3">
      <c r="B11" s="14"/>
      <c r="C11" s="15"/>
      <c r="D11" s="15"/>
      <c r="E11" s="15"/>
      <c r="F11" s="15"/>
      <c r="G11" s="34">
        <f>SUM(G7:G10)</f>
        <v>2117149673.27</v>
      </c>
      <c r="H11" s="15"/>
      <c r="I11" s="35">
        <f>SUM(I7:I10)</f>
        <v>829628844.22000003</v>
      </c>
      <c r="J11" s="35">
        <f>SUM(J7:J10)</f>
        <v>575942051.04999995</v>
      </c>
      <c r="K11" s="16">
        <f>J11*1/I11</f>
        <v>0.69421652231907249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13" sqref="G1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894690206.25</v>
      </c>
    </row>
    <row r="7" spans="2:7" ht="22.5" customHeight="1" x14ac:dyDescent="0.25">
      <c r="B7" s="75" t="s">
        <v>39</v>
      </c>
      <c r="C7" s="76"/>
      <c r="D7" s="76"/>
      <c r="E7" s="76"/>
      <c r="F7" s="76"/>
      <c r="G7" s="37">
        <f>+G6</f>
        <v>894690206.25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33423522.030000001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861266684.22000003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9137840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852128844.22000003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22500000</v>
      </c>
    </row>
    <row r="13" spans="2:7" ht="25.5" customHeight="1" thickBot="1" x14ac:dyDescent="0.3">
      <c r="B13" s="70" t="s">
        <v>44</v>
      </c>
      <c r="C13" s="71"/>
      <c r="D13" s="71"/>
      <c r="E13" s="71"/>
      <c r="F13" s="71"/>
      <c r="G13" s="40">
        <f>G11-G12</f>
        <v>829628844.22000003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="140" zoomScaleNormal="100" zoomScaleSheetLayoutView="140" workbookViewId="0">
      <selection activeCell="D12" sqref="D12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40</v>
      </c>
      <c r="D5" s="31" t="s">
        <v>45</v>
      </c>
    </row>
    <row r="6" spans="2:5" x14ac:dyDescent="0.25">
      <c r="B6" s="22" t="s">
        <v>30</v>
      </c>
      <c r="C6" s="41">
        <v>118503000000</v>
      </c>
      <c r="D6" s="42">
        <v>118503000000</v>
      </c>
    </row>
    <row r="7" spans="2:5" ht="15.75" thickBot="1" x14ac:dyDescent="0.3">
      <c r="B7" s="23" t="s">
        <v>31</v>
      </c>
      <c r="C7" s="43">
        <v>894690206.25</v>
      </c>
      <c r="D7" s="44">
        <f>+D17</f>
        <v>829628844.22000003</v>
      </c>
    </row>
    <row r="8" spans="2:5" ht="15.75" thickBot="1" x14ac:dyDescent="0.3">
      <c r="B8" s="24" t="s">
        <v>32</v>
      </c>
      <c r="C8" s="25">
        <f>C7/C6</f>
        <v>7.5499371851345531E-3</v>
      </c>
      <c r="D8" s="25">
        <f>D7/D6</f>
        <v>7.0009100547665463E-3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33</v>
      </c>
      <c r="C11" s="19"/>
      <c r="D11" s="19"/>
      <c r="E11" s="1"/>
    </row>
    <row r="12" spans="2:5" x14ac:dyDescent="0.25">
      <c r="B12" s="26" t="s">
        <v>35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2022</v>
      </c>
      <c r="D15" s="31" t="str">
        <f>D5</f>
        <v>AL 30 de Septiembre de 2023</v>
      </c>
    </row>
    <row r="16" spans="2:5" x14ac:dyDescent="0.25">
      <c r="B16" s="22" t="s">
        <v>34</v>
      </c>
      <c r="C16" s="45">
        <v>2550859134.9800005</v>
      </c>
      <c r="D16" s="48">
        <v>2233544355.4899998</v>
      </c>
      <c r="E16" s="5"/>
    </row>
    <row r="17" spans="2:4" ht="15.75" thickBot="1" x14ac:dyDescent="0.3">
      <c r="B17" s="29" t="s">
        <v>31</v>
      </c>
      <c r="C17" s="46">
        <f>C7</f>
        <v>894690206.25</v>
      </c>
      <c r="D17" s="47">
        <f>+Amortización!G13</f>
        <v>829628844.22000003</v>
      </c>
    </row>
    <row r="18" spans="2:4" ht="15.75" thickBot="1" x14ac:dyDescent="0.3">
      <c r="B18" s="24" t="s">
        <v>32</v>
      </c>
      <c r="C18" s="30">
        <f>C17/C16</f>
        <v>0.35074073435929448</v>
      </c>
      <c r="D18" s="30">
        <f>D17/D16</f>
        <v>0.37144050539260243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2023-07-14T17:11:59Z</cp:lastPrinted>
  <dcterms:created xsi:type="dcterms:W3CDTF">2016-06-13T19:42:18Z</dcterms:created>
  <dcterms:modified xsi:type="dcterms:W3CDTF">2023-10-31T16:23:59Z</dcterms:modified>
</cp:coreProperties>
</file>